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1237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<sst xmlns="http://schemas.openxmlformats.org/spreadsheetml/2006/main" count="36" uniqueCount="29">
  <si>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龙华区2020年12月份困难群众发放救助金统计表</t>
  </si>
  <si>
    <t>填表单位：深圳市龙华区民政局                                            单位：人、元                                        制表日期：2020-12-16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</si>
  <si>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</si>
  <si>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</si>
  <si>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</si>
  <si>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</si>
  <si>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</si>
  <si>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</si>
  <si>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</si>
  <si>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</si>
  <si>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</si>
  <si>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</si>
  <si>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</si>
  <si>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</si>
  <si>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</si>
  <si>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</si>
  <si>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燃气补贴（低保+低边）</t>
  </si>
  <si>
    <t>分类施保（低保+低边）</t>
  </si>
  <si>
    <t>养育扶助金（低保+低边）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</si>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</sst>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76" fontId="5" fillId="0" borderId="12" xfId="0" applyNumberFormat="1" applyFont="1" applyBorder="1" applyAlignment="1" applyProtection="1">
      <alignment horizontal="center" vertical="center" wrapText="1"/>
      <protection locked="0"/>
    </xf>
    <xf numFmtId="176" fontId="45" fillId="0" borderId="0" xfId="0" applyNumberFormat="1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zoomScale="90" zoomScaleNormal="90" workbookViewId="0" topLeftCell="L1">
      <selection activeCell="P40" sqref="P40"/>
    </sheetView>
  </sheetViews>
  <sheetFormatPr defaultColWidth="9.00390625" defaultRowHeight="14.25"/>
  <cols>
    <col min="1" max="1" width="6.00390625" style="1" bestFit="1" customWidth="1"/>
    <col min="2" max="2" width="7.375" style="1" customWidth="1"/>
    <col min="3" max="8" width="6.00390625" style="1" bestFit="1" customWidth="1"/>
    <col min="9" max="10" width="10.25390625" style="1" customWidth="1"/>
    <col min="11" max="11" width="9.875" style="1" customWidth="1"/>
    <col min="12" max="12" width="9.625" style="1" customWidth="1"/>
    <col min="13" max="15" width="9.50390625" style="1" customWidth="1"/>
    <col min="16" max="16" width="11.75390625" style="1" customWidth="1"/>
    <col min="17" max="18" width="9.50390625" style="1" customWidth="1"/>
    <col min="19" max="19" width="10.50390625" style="3" customWidth="1"/>
    <col min="20" max="20" width="9.50390625" style="1" customWidth="1"/>
    <col min="21" max="16384" width="9.00390625" style="1" customWidth="1"/>
  </cols>
  <sheetData>
    <row r="1" s="1" customFormat="1" ht="14.25">
      <c r="S1" s="3"/>
    </row>
    <row r="2" spans="1:20" s="1" customFormat="1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2" customFormat="1" ht="30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7" t="s">
        <v>8</v>
      </c>
      <c r="K4" s="7" t="s">
        <v>9</v>
      </c>
      <c r="L4" s="7"/>
      <c r="M4" s="17" t="s">
        <v>10</v>
      </c>
      <c r="N4" s="18"/>
      <c r="O4" s="18"/>
      <c r="P4" s="18"/>
      <c r="Q4" s="18"/>
      <c r="R4" s="18"/>
      <c r="S4" s="18"/>
      <c r="T4" s="20"/>
    </row>
    <row r="5" spans="1:22" s="2" customFormat="1" ht="60" customHeight="1">
      <c r="A5" s="8"/>
      <c r="B5" s="8"/>
      <c r="C5" s="9" t="s">
        <v>11</v>
      </c>
      <c r="D5" s="9" t="s">
        <v>12</v>
      </c>
      <c r="E5" s="9" t="s">
        <v>11</v>
      </c>
      <c r="F5" s="9" t="s">
        <v>12</v>
      </c>
      <c r="G5" s="9" t="s">
        <v>11</v>
      </c>
      <c r="H5" s="9" t="s">
        <v>12</v>
      </c>
      <c r="I5" s="9" t="s">
        <v>12</v>
      </c>
      <c r="J5" s="9" t="s">
        <v>12</v>
      </c>
      <c r="K5" s="9" t="s">
        <v>13</v>
      </c>
      <c r="L5" s="9" t="s">
        <v>14</v>
      </c>
      <c r="M5" s="19" t="s">
        <v>15</v>
      </c>
      <c r="N5" s="19" t="s">
        <v>16</v>
      </c>
      <c r="O5" s="19" t="s">
        <v>17</v>
      </c>
      <c r="P5" s="19" t="s">
        <v>18</v>
      </c>
      <c r="Q5" s="19" t="s">
        <v>19</v>
      </c>
      <c r="R5" s="19" t="s">
        <v>20</v>
      </c>
      <c r="S5" s="19" t="s">
        <v>8</v>
      </c>
      <c r="T5" s="19" t="s">
        <v>21</v>
      </c>
      <c r="V5" s="21"/>
    </row>
    <row r="6" spans="1:20" s="2" customFormat="1" ht="30" customHeight="1">
      <c r="A6" s="10">
        <v>1</v>
      </c>
      <c r="B6" s="9" t="s">
        <v>22</v>
      </c>
      <c r="C6" s="11">
        <v>3</v>
      </c>
      <c r="D6" s="11">
        <v>8</v>
      </c>
      <c r="E6" s="11"/>
      <c r="F6" s="11"/>
      <c r="G6" s="12"/>
      <c r="H6" s="12"/>
      <c r="I6" s="11"/>
      <c r="J6" s="12"/>
      <c r="K6" s="12">
        <f aca="true" t="shared" si="0" ref="K6:K12">C6+E6+G6+I6</f>
        <v>3</v>
      </c>
      <c r="L6" s="12">
        <f aca="true" t="shared" si="1" ref="L6:L10">D6+F6+H6</f>
        <v>8</v>
      </c>
      <c r="M6" s="12">
        <v>67218</v>
      </c>
      <c r="N6" s="11">
        <v>440</v>
      </c>
      <c r="O6" s="11">
        <v>28000</v>
      </c>
      <c r="P6" s="11">
        <v>25214</v>
      </c>
      <c r="Q6" s="11">
        <v>0</v>
      </c>
      <c r="R6" s="11"/>
      <c r="S6" s="22"/>
      <c r="T6" s="11">
        <f aca="true" t="shared" si="2" ref="T6:T12">SUM(M6:S6)</f>
        <v>120872</v>
      </c>
    </row>
    <row r="7" spans="1:21" s="2" customFormat="1" ht="30" customHeight="1">
      <c r="A7" s="10">
        <v>2</v>
      </c>
      <c r="B7" s="9" t="s">
        <v>23</v>
      </c>
      <c r="C7" s="13">
        <v>51</v>
      </c>
      <c r="D7" s="13">
        <v>114</v>
      </c>
      <c r="E7" s="13">
        <v>6</v>
      </c>
      <c r="F7" s="13">
        <v>18</v>
      </c>
      <c r="G7" s="13">
        <v>9</v>
      </c>
      <c r="H7" s="13">
        <v>18</v>
      </c>
      <c r="I7" s="11"/>
      <c r="J7" s="12">
        <v>18</v>
      </c>
      <c r="K7" s="12">
        <f t="shared" si="0"/>
        <v>66</v>
      </c>
      <c r="L7" s="12">
        <f>D7+F7+H7+3</f>
        <v>153</v>
      </c>
      <c r="M7" s="12">
        <v>1176936.47</v>
      </c>
      <c r="N7" s="11">
        <v>6580</v>
      </c>
      <c r="O7" s="11">
        <v>418400</v>
      </c>
      <c r="P7" s="11">
        <v>356983</v>
      </c>
      <c r="Q7" s="11">
        <v>180250</v>
      </c>
      <c r="R7" s="11"/>
      <c r="S7" s="11">
        <f>99474+17248+18398+18398.3+19679.75+19808.75</f>
        <v>193006.8</v>
      </c>
      <c r="T7" s="11">
        <f t="shared" si="2"/>
        <v>2332156.2699999996</v>
      </c>
      <c r="U7" s="21"/>
    </row>
    <row r="8" spans="1:20" s="2" customFormat="1" ht="30" customHeight="1">
      <c r="A8" s="10">
        <v>3</v>
      </c>
      <c r="B8" s="9" t="s">
        <v>24</v>
      </c>
      <c r="C8" s="13">
        <v>40</v>
      </c>
      <c r="D8" s="13">
        <v>79</v>
      </c>
      <c r="E8" s="13">
        <v>2</v>
      </c>
      <c r="F8" s="13">
        <v>7</v>
      </c>
      <c r="G8" s="13">
        <v>5</v>
      </c>
      <c r="H8" s="13">
        <v>11</v>
      </c>
      <c r="I8" s="11"/>
      <c r="J8" s="12">
        <v>15</v>
      </c>
      <c r="K8" s="12">
        <f t="shared" si="0"/>
        <v>47</v>
      </c>
      <c r="L8" s="12">
        <f t="shared" si="1"/>
        <v>97</v>
      </c>
      <c r="M8" s="12">
        <v>846514</v>
      </c>
      <c r="N8" s="11">
        <v>5680</v>
      </c>
      <c r="O8" s="11">
        <v>360200</v>
      </c>
      <c r="P8" s="11">
        <v>296625</v>
      </c>
      <c r="Q8" s="11">
        <v>105000</v>
      </c>
      <c r="R8" s="11"/>
      <c r="S8" s="11">
        <f>73001+11608+11608+11608+10817+10817</f>
        <v>129459</v>
      </c>
      <c r="T8" s="11">
        <f t="shared" si="2"/>
        <v>1743478</v>
      </c>
    </row>
    <row r="9" spans="1:20" s="2" customFormat="1" ht="30" customHeight="1">
      <c r="A9" s="10">
        <v>4</v>
      </c>
      <c r="B9" s="9" t="s">
        <v>25</v>
      </c>
      <c r="C9" s="13">
        <v>4</v>
      </c>
      <c r="D9" s="13">
        <v>7</v>
      </c>
      <c r="E9" s="13">
        <v>2</v>
      </c>
      <c r="F9" s="13">
        <v>6</v>
      </c>
      <c r="G9" s="12"/>
      <c r="H9" s="12"/>
      <c r="I9" s="11"/>
      <c r="J9" s="12">
        <v>1</v>
      </c>
      <c r="K9" s="12">
        <f t="shared" si="0"/>
        <v>6</v>
      </c>
      <c r="L9" s="12">
        <f t="shared" si="1"/>
        <v>13</v>
      </c>
      <c r="M9" s="12">
        <v>97360</v>
      </c>
      <c r="N9" s="11">
        <v>640</v>
      </c>
      <c r="O9" s="11">
        <v>47200</v>
      </c>
      <c r="P9" s="11">
        <v>31000</v>
      </c>
      <c r="Q9" s="11">
        <v>0</v>
      </c>
      <c r="R9" s="11"/>
      <c r="S9" s="11">
        <f>1173+129+129+129+129+129</f>
        <v>1818</v>
      </c>
      <c r="T9" s="11">
        <f t="shared" si="2"/>
        <v>178018</v>
      </c>
    </row>
    <row r="10" spans="1:20" s="2" customFormat="1" ht="30" customHeight="1">
      <c r="A10" s="10">
        <v>5</v>
      </c>
      <c r="B10" s="9" t="s">
        <v>26</v>
      </c>
      <c r="C10" s="13">
        <v>3</v>
      </c>
      <c r="D10" s="13">
        <v>6</v>
      </c>
      <c r="E10" s="13"/>
      <c r="F10" s="13"/>
      <c r="G10" s="12"/>
      <c r="H10" s="12"/>
      <c r="I10" s="13">
        <v>1</v>
      </c>
      <c r="J10" s="12">
        <v>1</v>
      </c>
      <c r="K10" s="12">
        <f t="shared" si="0"/>
        <v>4</v>
      </c>
      <c r="L10" s="12">
        <f t="shared" si="1"/>
        <v>6</v>
      </c>
      <c r="M10" s="12">
        <v>81144</v>
      </c>
      <c r="N10" s="11">
        <v>480</v>
      </c>
      <c r="O10" s="11">
        <v>28800</v>
      </c>
      <c r="P10" s="11">
        <v>13500</v>
      </c>
      <c r="Q10" s="11">
        <v>0</v>
      </c>
      <c r="R10" s="12">
        <v>8620</v>
      </c>
      <c r="S10" s="11">
        <f>2299+2299+2299</f>
        <v>6897</v>
      </c>
      <c r="T10" s="11">
        <f t="shared" si="2"/>
        <v>139441</v>
      </c>
    </row>
    <row r="11" spans="1:20" s="2" customFormat="1" ht="30" customHeight="1">
      <c r="A11" s="10">
        <v>6</v>
      </c>
      <c r="B11" s="9" t="s">
        <v>27</v>
      </c>
      <c r="C11" s="13">
        <v>9</v>
      </c>
      <c r="D11" s="13">
        <v>17</v>
      </c>
      <c r="E11" s="13">
        <v>1</v>
      </c>
      <c r="F11" s="13">
        <v>2</v>
      </c>
      <c r="G11" s="12"/>
      <c r="H11" s="12"/>
      <c r="I11" s="13">
        <v>1</v>
      </c>
      <c r="J11" s="12">
        <v>1</v>
      </c>
      <c r="K11" s="12">
        <f t="shared" si="0"/>
        <v>11</v>
      </c>
      <c r="L11" s="12">
        <f>D11+F11+H11+I11</f>
        <v>20</v>
      </c>
      <c r="M11" s="12">
        <v>155606</v>
      </c>
      <c r="N11" s="11">
        <v>1240</v>
      </c>
      <c r="O11" s="11">
        <v>68800</v>
      </c>
      <c r="P11" s="11">
        <v>57625</v>
      </c>
      <c r="Q11" s="11">
        <v>0</v>
      </c>
      <c r="R11" s="12">
        <v>44000</v>
      </c>
      <c r="S11" s="11">
        <f>2299+2299</f>
        <v>4598</v>
      </c>
      <c r="T11" s="11">
        <f t="shared" si="2"/>
        <v>331869</v>
      </c>
    </row>
    <row r="12" spans="1:20" s="2" customFormat="1" ht="30" customHeight="1">
      <c r="A12" s="14" t="s">
        <v>28</v>
      </c>
      <c r="B12" s="15"/>
      <c r="C12" s="16">
        <f>SUM(C6:C11)</f>
        <v>110</v>
      </c>
      <c r="D12" s="16">
        <f aca="true" t="shared" si="3" ref="C12:J12">SUM(D6:D11)</f>
        <v>231</v>
      </c>
      <c r="E12" s="11">
        <f t="shared" si="3"/>
        <v>11</v>
      </c>
      <c r="F12" s="11">
        <f t="shared" si="3"/>
        <v>33</v>
      </c>
      <c r="G12" s="11">
        <f t="shared" si="3"/>
        <v>14</v>
      </c>
      <c r="H12" s="11">
        <f t="shared" si="3"/>
        <v>29</v>
      </c>
      <c r="I12" s="11">
        <f t="shared" si="3"/>
        <v>2</v>
      </c>
      <c r="J12" s="11">
        <f t="shared" si="3"/>
        <v>36</v>
      </c>
      <c r="K12" s="12">
        <f t="shared" si="0"/>
        <v>137</v>
      </c>
      <c r="L12" s="12">
        <f>D12+F12+H12+I12+3</f>
        <v>298</v>
      </c>
      <c r="M12" s="11">
        <f aca="true" t="shared" si="4" ref="M12:S12">SUM(M6:M11)</f>
        <v>2424778.4699999997</v>
      </c>
      <c r="N12" s="11">
        <f t="shared" si="4"/>
        <v>15060</v>
      </c>
      <c r="O12" s="11">
        <f t="shared" si="4"/>
        <v>951400</v>
      </c>
      <c r="P12" s="11">
        <f t="shared" si="4"/>
        <v>780947</v>
      </c>
      <c r="Q12" s="11">
        <f t="shared" si="4"/>
        <v>285250</v>
      </c>
      <c r="R12" s="11">
        <f t="shared" si="4"/>
        <v>52620</v>
      </c>
      <c r="S12" s="11">
        <f t="shared" si="4"/>
        <v>335778.8</v>
      </c>
      <c r="T12" s="11">
        <f t="shared" si="2"/>
        <v>4845834.27</v>
      </c>
    </row>
    <row r="13" s="1" customFormat="1" ht="14.25"/>
    <row r="16" ht="14.25">
      <c r="S16" s="23"/>
    </row>
  </sheetData>
  <sheetProtection/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rintOptions/>
  <pageMargins left="0.75" right="0.75" top="0.98" bottom="0.98" header="0.51" footer="0.5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陈艮渊</cp:lastModifiedBy>
  <cp:lastPrinted>2017-11-09T02:09:29Z</cp:lastPrinted>
  <dcterms:created xsi:type="dcterms:W3CDTF">1996-12-17T01:32:42Z</dcterms:created>
  <dcterms:modified xsi:type="dcterms:W3CDTF">2021-01-12T06:08:12Z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