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<sst xmlns="http://schemas.openxmlformats.org/spreadsheetml/2006/main" count="42" uniqueCount="38">
  <si>
    <t>附件2</t>
  </si>
  <si>
    <t>深圳市龙华区应急管理局2022年度安全生产执法工作测算表</t>
  </si>
  <si>
    <t>负责单位</t>
  </si>
  <si>
    <t>执法人员
数量
（单位：人）</t>
  </si>
  <si>
    <t>总法定工作日（单位：天）</t>
  </si>
  <si>
    <t>其他执法工作日（单位：天）</t>
  </si>
  <si>
    <t>非执法工作日（单位：天）</t>
  </si>
  <si>
    <t>监督检查
工作日
（单位：天）</t>
  </si>
  <si>
    <t>监督检查
企业家数
（单位：家）</t>
  </si>
  <si>
    <t>开展安全生产综合监管</t>
  </si>
  <si>
    <t>实施行政许可</t>
  </si>
  <si>
    <t>组织生产安全事故调查和处理</t>
  </si>
  <si>
    <t>调查核实安全生产举报投诉</t>
  </si>
  <si>
    <t>参加有关部门联合执法</t>
  </si>
  <si>
    <t>办理有关法律、法规、规章规定的登记备案</t>
  </si>
  <si>
    <t>开展对中介服务机构的监督检查</t>
  </si>
  <si>
    <t>开展安全生产宣传教育培训</t>
  </si>
  <si>
    <t>行政复议
行政应诉</t>
  </si>
  <si>
    <t>完成本级人民政府或者上级应急管理部门安排的执法工作任务</t>
  </si>
  <si>
    <t>机关值班</t>
  </si>
  <si>
    <t>学习培训考核会议</t>
  </si>
  <si>
    <t>检查指导下级应急管理部门工作</t>
  </si>
  <si>
    <t>参加党群活动</t>
  </si>
  <si>
    <t>病假
事假</t>
  </si>
  <si>
    <t>法定
年休假
探亲假
婚（丧）假等</t>
  </si>
  <si>
    <t>负有安全生产监督检查职责的内设机构在编人数（包括相关执法中队）</t>
  </si>
  <si>
    <t>纳入计算人员数量</t>
  </si>
  <si>
    <t>重点检查</t>
  </si>
  <si>
    <t>双随机检查</t>
  </si>
  <si>
    <t>合计</t>
  </si>
  <si>
    <t>区局（危化品监管科、安全生产基础科、事故调查科、执法监察科）</t>
  </si>
  <si>
    <t>观湖街道应急办</t>
  </si>
  <si>
    <t>民治街道应急办</t>
  </si>
  <si>
    <t>龙华街道应急办</t>
  </si>
  <si>
    <t>大浪街道应急办</t>
  </si>
  <si>
    <t>福城街道应急办</t>
  </si>
  <si>
    <t>观澜街道应急办</t>
  </si>
  <si>
    <t>一、执法工作日计算
按照《安全生产年度监督检查计划编制办法》（安监总政法〔2017〕150号）的规定和区应急管理系统实际情况，我区应急管理系统系统负有安全生产监督检查职责的在编人数为44人（区局10人，各街道34人），按规定纳入执法工作日计算的行政执法人员总数为36人（占81.8％），总法定工作日为8964个，其具体测算如下：
（一）个人国家法定工作日
365-105-11=249个工作日。
其中：1.全年总天数365日；
2.双休日=53周×2日/周-1日=105日；
3.元旦、春节、劳动、端午、清明、中秋、国庆节等总计11个法定假日。
（二）总法定工作日 
249日×36人=8964个工作日。
（三）其他执法工作日
5017个工作日（详见深圳市龙华区应急管理局2022年度执法工作日测算表）；
其他执法工作日，是指实施行政许可、参加生产安全事故调查处理、参与安全生产信访举报的核实与查处、办理安全生产行政处罚案件、听证、行政复议与行政应诉、参与安全生产联合执法行动、受理重大事故隐患排查报告和跟踪监控及督促整改、有关制度和安全措施的备案、开展机动执法等所占用的工作日。
（四）非执法工作日
2482个工作日（详见深圳市龙华区应急管理局2022年度执法工作日测算表）；
非执法工作日，是指参加党群活动、参加或者组织学习、培训、会议、机关值班值守、个人病假、事假及法定年休假、探亲假、婚丧假等所占用的工作日。
（五）执法检查工作日
执法检查工作日=总法定工作日（8964）-其他行政执法工作日（5017）-非行政执法工作日（2482）=1465天；
执法检查工作日是指开展现场执法检查活动所占用的工作日。
二、监督检查计划企业数量计算
按照执法检查每家企业（包含复查及调查）需2名执法人员历时1个工作日计算，我区应急管理系统全年安全生产监督检查计划企业数=执法检查工作日（1465）÷[每次执法参与人数（2）×历时工作日（1）]≈736家。其中按照40%的比例采用“双随机”抽查，列入“双随机”抽查的企业数为295家，列入本年度重点监督检查的企业数为441家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</si>
</sst>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26" borderId="15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4" fillId="33" borderId="17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Z16"/>
  <sheetViews>
    <sheetView tabSelected="1" workbookViewId="0">
      <selection activeCell="H13" sqref="H13"/>
    </sheetView>
  </sheetViews>
  <sheetFormatPr defaultColWidth="9" defaultRowHeight="13.5"/>
  <cols>
    <col min="24" max="24" width="8" customWidth="1"/>
  </cols>
  <sheetData>
    <row r="1" ht="14.25" spans="1:1">
      <c r="A1" t="s">
        <v>0</v>
      </c>
    </row>
    <row r="2" ht="58" customHeight="1" spans="1:2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" customHeight="1" spans="1:26">
      <c r="A3" s="4" t="s">
        <v>2</v>
      </c>
      <c r="B3" s="4" t="s">
        <v>3</v>
      </c>
      <c r="C3" s="4"/>
      <c r="D3" s="4" t="s">
        <v>4</v>
      </c>
      <c r="E3" s="4" t="s">
        <v>5</v>
      </c>
      <c r="F3" s="4"/>
      <c r="G3" s="4"/>
      <c r="H3" s="4"/>
      <c r="I3" s="4"/>
      <c r="J3" s="4"/>
      <c r="K3" s="4"/>
      <c r="L3" s="4"/>
      <c r="M3" s="4"/>
      <c r="N3" s="4"/>
      <c r="O3" s="4" t="s">
        <v>6</v>
      </c>
      <c r="P3" s="4"/>
      <c r="Q3" s="4"/>
      <c r="R3" s="4"/>
      <c r="S3" s="4"/>
      <c r="T3" s="4"/>
      <c r="U3" s="4" t="s">
        <v>7</v>
      </c>
      <c r="V3" s="4"/>
      <c r="W3" s="4"/>
      <c r="X3" s="15" t="s">
        <v>8</v>
      </c>
      <c r="Y3" s="16"/>
      <c r="Z3" s="16"/>
    </row>
    <row r="4" ht="15" customHeight="1" spans="1:2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16"/>
      <c r="Y4" s="16"/>
      <c r="Z4" s="16"/>
    </row>
    <row r="5" ht="15" customHeight="1" spans="1:26">
      <c r="A5" s="4"/>
      <c r="B5" s="4"/>
      <c r="C5" s="4"/>
      <c r="D5" s="4"/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  <c r="L5" s="4" t="s">
        <v>16</v>
      </c>
      <c r="M5" s="4" t="s">
        <v>17</v>
      </c>
      <c r="N5" s="4" t="s">
        <v>18</v>
      </c>
      <c r="O5" s="4" t="s">
        <v>19</v>
      </c>
      <c r="P5" s="4" t="s">
        <v>20</v>
      </c>
      <c r="Q5" s="4" t="s">
        <v>21</v>
      </c>
      <c r="R5" s="4" t="s">
        <v>22</v>
      </c>
      <c r="S5" s="4" t="s">
        <v>23</v>
      </c>
      <c r="T5" s="4" t="s">
        <v>24</v>
      </c>
      <c r="U5" s="4"/>
      <c r="V5" s="4"/>
      <c r="W5" s="4"/>
      <c r="X5" s="16"/>
      <c r="Y5" s="16"/>
      <c r="Z5" s="16"/>
    </row>
    <row r="6" ht="15" customHeight="1" spans="1:26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16"/>
      <c r="Y6" s="16"/>
      <c r="Z6" s="16"/>
    </row>
    <row r="7" ht="82" customHeight="1" spans="1:26">
      <c r="A7" s="4"/>
      <c r="B7" s="4" t="s">
        <v>25</v>
      </c>
      <c r="C7" s="4" t="s">
        <v>26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 t="s">
        <v>27</v>
      </c>
      <c r="V7" s="4" t="s">
        <v>28</v>
      </c>
      <c r="W7" s="4" t="s">
        <v>29</v>
      </c>
      <c r="X7" s="16" t="s">
        <v>27</v>
      </c>
      <c r="Y7" s="16" t="s">
        <v>28</v>
      </c>
      <c r="Z7" s="16" t="s">
        <v>29</v>
      </c>
    </row>
    <row r="8" customFormat="1" ht="80" customHeight="1" spans="1:26">
      <c r="A8" s="5" t="s">
        <v>30</v>
      </c>
      <c r="B8" s="5">
        <v>10</v>
      </c>
      <c r="C8" s="6">
        <f t="shared" ref="C8:C11" si="0">ROUNDUP(B8*0.8,0)</f>
        <v>8</v>
      </c>
      <c r="D8" s="6">
        <f t="shared" ref="D8:D10" si="1">C8*249</f>
        <v>1992</v>
      </c>
      <c r="E8" s="5">
        <v>100</v>
      </c>
      <c r="F8" s="5">
        <v>60</v>
      </c>
      <c r="G8" s="5">
        <v>300</v>
      </c>
      <c r="H8" s="5">
        <v>150</v>
      </c>
      <c r="I8" s="5">
        <v>80</v>
      </c>
      <c r="J8" s="5">
        <v>50</v>
      </c>
      <c r="K8" s="5">
        <v>100</v>
      </c>
      <c r="L8" s="5">
        <v>50</v>
      </c>
      <c r="M8" s="5">
        <v>40</v>
      </c>
      <c r="N8" s="5">
        <v>210</v>
      </c>
      <c r="O8" s="5">
        <v>100</v>
      </c>
      <c r="P8" s="5">
        <v>150</v>
      </c>
      <c r="Q8" s="5">
        <v>180</v>
      </c>
      <c r="R8" s="5">
        <v>80</v>
      </c>
      <c r="S8" s="5">
        <v>50</v>
      </c>
      <c r="T8" s="5">
        <v>50</v>
      </c>
      <c r="U8" s="6">
        <f t="shared" ref="U8:U14" si="2">W8-V8</f>
        <v>145</v>
      </c>
      <c r="V8" s="6">
        <f t="shared" ref="V8:V10" si="3">ROUNDUP(W8*0.4,0)</f>
        <v>97</v>
      </c>
      <c r="W8" s="6">
        <f t="shared" ref="W8:W14" si="4">D8-E8-F8-G8-H8-I8-J8-K8-L8-M8-N8-O8-P8-Q8-R8-S8-T8</f>
        <v>242</v>
      </c>
      <c r="X8" s="17">
        <f t="shared" ref="X8:X14" si="5">ROUNDUP(U8/2,0)</f>
        <v>73</v>
      </c>
      <c r="Y8" s="17">
        <f t="shared" ref="Y8:Y14" si="6">ROUNDUP(V8/2,0)</f>
        <v>49</v>
      </c>
      <c r="Z8" s="17">
        <f t="shared" ref="Z8:Z14" si="7">X8+Y8</f>
        <v>122</v>
      </c>
    </row>
    <row r="9" s="1" customFormat="1" ht="30" customHeight="1" spans="1:26">
      <c r="A9" s="5" t="s">
        <v>31</v>
      </c>
      <c r="B9" s="6">
        <v>7</v>
      </c>
      <c r="C9" s="6">
        <f t="shared" si="0"/>
        <v>6</v>
      </c>
      <c r="D9" s="6">
        <f t="shared" si="1"/>
        <v>1494</v>
      </c>
      <c r="E9" s="6">
        <v>100</v>
      </c>
      <c r="F9" s="6">
        <v>0</v>
      </c>
      <c r="G9" s="6">
        <v>50</v>
      </c>
      <c r="H9" s="6">
        <v>60</v>
      </c>
      <c r="I9" s="6">
        <v>80</v>
      </c>
      <c r="J9" s="6">
        <v>60</v>
      </c>
      <c r="K9" s="6">
        <v>60</v>
      </c>
      <c r="L9" s="6">
        <v>120</v>
      </c>
      <c r="M9" s="6">
        <v>60</v>
      </c>
      <c r="N9" s="6">
        <v>120</v>
      </c>
      <c r="O9" s="6">
        <v>130</v>
      </c>
      <c r="P9" s="6">
        <v>130</v>
      </c>
      <c r="Q9" s="6">
        <v>100</v>
      </c>
      <c r="R9" s="6">
        <v>80</v>
      </c>
      <c r="S9" s="6">
        <v>40</v>
      </c>
      <c r="T9" s="6">
        <v>85</v>
      </c>
      <c r="U9" s="6">
        <f t="shared" si="2"/>
        <v>131</v>
      </c>
      <c r="V9" s="6">
        <f t="shared" si="3"/>
        <v>88</v>
      </c>
      <c r="W9" s="6">
        <f t="shared" si="4"/>
        <v>219</v>
      </c>
      <c r="X9" s="17">
        <f t="shared" si="5"/>
        <v>66</v>
      </c>
      <c r="Y9" s="17">
        <f t="shared" si="6"/>
        <v>44</v>
      </c>
      <c r="Z9" s="17">
        <f t="shared" si="7"/>
        <v>110</v>
      </c>
    </row>
    <row r="10" s="2" customFormat="1" ht="28" customHeight="1" spans="1:26">
      <c r="A10" s="5" t="s">
        <v>32</v>
      </c>
      <c r="B10" s="6">
        <v>6</v>
      </c>
      <c r="C10" s="6">
        <f t="shared" si="0"/>
        <v>5</v>
      </c>
      <c r="D10" s="6">
        <f t="shared" si="1"/>
        <v>1245</v>
      </c>
      <c r="E10" s="6">
        <v>58</v>
      </c>
      <c r="F10" s="6">
        <v>0</v>
      </c>
      <c r="G10" s="6">
        <v>96</v>
      </c>
      <c r="H10" s="6">
        <v>80</v>
      </c>
      <c r="I10" s="6">
        <v>60</v>
      </c>
      <c r="J10" s="6">
        <v>0</v>
      </c>
      <c r="K10" s="6">
        <v>10</v>
      </c>
      <c r="L10" s="6">
        <v>80</v>
      </c>
      <c r="M10" s="6">
        <v>2</v>
      </c>
      <c r="N10" s="6">
        <v>400</v>
      </c>
      <c r="O10" s="6">
        <v>0</v>
      </c>
      <c r="P10" s="6">
        <v>195</v>
      </c>
      <c r="Q10" s="6">
        <v>0</v>
      </c>
      <c r="R10" s="6">
        <v>30</v>
      </c>
      <c r="S10" s="6">
        <v>12</v>
      </c>
      <c r="T10" s="6">
        <v>60</v>
      </c>
      <c r="U10" s="6">
        <f t="shared" si="2"/>
        <v>97</v>
      </c>
      <c r="V10" s="6">
        <f t="shared" si="3"/>
        <v>65</v>
      </c>
      <c r="W10" s="6">
        <f t="shared" si="4"/>
        <v>162</v>
      </c>
      <c r="X10" s="17">
        <f t="shared" si="5"/>
        <v>49</v>
      </c>
      <c r="Y10" s="17">
        <f t="shared" si="6"/>
        <v>33</v>
      </c>
      <c r="Z10" s="17">
        <f t="shared" si="7"/>
        <v>82</v>
      </c>
    </row>
    <row r="11" s="1" customFormat="1" ht="29" customHeight="1" spans="1:26">
      <c r="A11" s="5" t="s">
        <v>33</v>
      </c>
      <c r="B11" s="6">
        <v>5</v>
      </c>
      <c r="C11" s="6">
        <f t="shared" si="0"/>
        <v>4</v>
      </c>
      <c r="D11" s="6">
        <f t="shared" ref="D9:D15" si="8">C11*249</f>
        <v>996</v>
      </c>
      <c r="E11" s="6">
        <v>176</v>
      </c>
      <c r="F11" s="6">
        <v>0</v>
      </c>
      <c r="G11" s="6">
        <v>60</v>
      </c>
      <c r="H11" s="6">
        <v>60</v>
      </c>
      <c r="I11" s="6">
        <v>90</v>
      </c>
      <c r="J11" s="6">
        <v>0</v>
      </c>
      <c r="K11" s="6">
        <v>10</v>
      </c>
      <c r="L11" s="6">
        <v>100</v>
      </c>
      <c r="M11" s="6">
        <v>10</v>
      </c>
      <c r="N11" s="6">
        <v>100</v>
      </c>
      <c r="O11" s="6">
        <v>60</v>
      </c>
      <c r="P11" s="6">
        <v>60</v>
      </c>
      <c r="Q11" s="6">
        <v>0</v>
      </c>
      <c r="R11" s="6">
        <v>50</v>
      </c>
      <c r="S11" s="6">
        <v>20</v>
      </c>
      <c r="T11" s="6">
        <v>50</v>
      </c>
      <c r="U11" s="6">
        <f t="shared" si="2"/>
        <v>90</v>
      </c>
      <c r="V11" s="6">
        <f t="shared" ref="V9:V15" si="9">ROUNDUP(W11*0.4,0)</f>
        <v>60</v>
      </c>
      <c r="W11" s="6">
        <f t="shared" si="4"/>
        <v>150</v>
      </c>
      <c r="X11" s="17">
        <f t="shared" si="5"/>
        <v>45</v>
      </c>
      <c r="Y11" s="17">
        <f t="shared" si="6"/>
        <v>30</v>
      </c>
      <c r="Z11" s="17">
        <f t="shared" si="7"/>
        <v>75</v>
      </c>
    </row>
    <row r="12" s="1" customFormat="1" ht="27" customHeight="1" spans="1:26">
      <c r="A12" s="5" t="s">
        <v>34</v>
      </c>
      <c r="B12" s="6">
        <v>7</v>
      </c>
      <c r="C12" s="6">
        <v>5</v>
      </c>
      <c r="D12" s="6">
        <f t="shared" si="8"/>
        <v>1245</v>
      </c>
      <c r="E12" s="6">
        <v>120</v>
      </c>
      <c r="F12" s="6">
        <v>0</v>
      </c>
      <c r="G12" s="6">
        <v>80</v>
      </c>
      <c r="H12" s="6">
        <v>60</v>
      </c>
      <c r="I12" s="6">
        <v>100</v>
      </c>
      <c r="J12" s="6">
        <v>0</v>
      </c>
      <c r="K12" s="6">
        <v>90</v>
      </c>
      <c r="L12" s="6">
        <v>90</v>
      </c>
      <c r="M12" s="6">
        <v>50</v>
      </c>
      <c r="N12" s="6">
        <v>60</v>
      </c>
      <c r="O12" s="6">
        <v>60</v>
      </c>
      <c r="P12" s="6">
        <v>75</v>
      </c>
      <c r="Q12" s="6">
        <v>0</v>
      </c>
      <c r="R12" s="6">
        <v>50</v>
      </c>
      <c r="S12" s="6">
        <v>50</v>
      </c>
      <c r="T12" s="6">
        <v>80</v>
      </c>
      <c r="U12" s="6">
        <f t="shared" si="2"/>
        <v>168</v>
      </c>
      <c r="V12" s="6">
        <f t="shared" si="9"/>
        <v>112</v>
      </c>
      <c r="W12" s="6">
        <f t="shared" si="4"/>
        <v>280</v>
      </c>
      <c r="X12" s="17">
        <f t="shared" si="5"/>
        <v>84</v>
      </c>
      <c r="Y12" s="17">
        <f t="shared" si="6"/>
        <v>56</v>
      </c>
      <c r="Z12" s="17">
        <f t="shared" si="7"/>
        <v>140</v>
      </c>
    </row>
    <row r="13" s="1" customFormat="1" ht="32" customHeight="1" spans="1:26">
      <c r="A13" s="7" t="s">
        <v>35</v>
      </c>
      <c r="B13" s="8">
        <v>6</v>
      </c>
      <c r="C13" s="8">
        <f>ROUNDUP(B13*0.8,B112)</f>
        <v>5</v>
      </c>
      <c r="D13" s="8">
        <f t="shared" si="8"/>
        <v>1245</v>
      </c>
      <c r="E13" s="8">
        <v>300</v>
      </c>
      <c r="F13" s="8">
        <v>0</v>
      </c>
      <c r="G13" s="8">
        <v>20</v>
      </c>
      <c r="H13" s="8">
        <v>35</v>
      </c>
      <c r="I13" s="8">
        <v>50</v>
      </c>
      <c r="J13" s="8">
        <v>120</v>
      </c>
      <c r="K13" s="8">
        <v>50</v>
      </c>
      <c r="L13" s="8">
        <v>88</v>
      </c>
      <c r="M13" s="8">
        <v>2</v>
      </c>
      <c r="N13" s="8">
        <v>110</v>
      </c>
      <c r="O13" s="8">
        <v>60</v>
      </c>
      <c r="P13" s="8">
        <v>100</v>
      </c>
      <c r="Q13" s="8">
        <v>0</v>
      </c>
      <c r="R13" s="8">
        <v>30</v>
      </c>
      <c r="S13" s="8">
        <v>30</v>
      </c>
      <c r="T13" s="8">
        <v>30</v>
      </c>
      <c r="U13" s="8">
        <f t="shared" si="2"/>
        <v>132</v>
      </c>
      <c r="V13" s="8">
        <f t="shared" si="9"/>
        <v>88</v>
      </c>
      <c r="W13" s="8">
        <f t="shared" si="4"/>
        <v>220</v>
      </c>
      <c r="X13" s="18">
        <f t="shared" si="5"/>
        <v>66</v>
      </c>
      <c r="Y13" s="18">
        <f t="shared" si="6"/>
        <v>44</v>
      </c>
      <c r="Z13" s="18">
        <f t="shared" si="7"/>
        <v>110</v>
      </c>
    </row>
    <row r="14" s="1" customFormat="1" ht="28" customHeight="1" spans="1:26">
      <c r="A14" s="9" t="s">
        <v>36</v>
      </c>
      <c r="B14" s="10">
        <v>3</v>
      </c>
      <c r="C14" s="10">
        <v>3</v>
      </c>
      <c r="D14" s="10">
        <f t="shared" si="8"/>
        <v>747</v>
      </c>
      <c r="E14" s="10">
        <v>40</v>
      </c>
      <c r="F14" s="10">
        <v>0</v>
      </c>
      <c r="G14" s="10">
        <v>40</v>
      </c>
      <c r="H14" s="10">
        <v>50</v>
      </c>
      <c r="I14" s="10">
        <v>50</v>
      </c>
      <c r="J14" s="10">
        <v>0</v>
      </c>
      <c r="K14" s="10">
        <v>50</v>
      </c>
      <c r="L14" s="10">
        <v>50</v>
      </c>
      <c r="M14" s="10">
        <v>20</v>
      </c>
      <c r="N14" s="10">
        <v>50</v>
      </c>
      <c r="O14" s="10">
        <v>30</v>
      </c>
      <c r="P14" s="10">
        <v>30</v>
      </c>
      <c r="Q14" s="10">
        <v>0</v>
      </c>
      <c r="R14" s="10">
        <v>30</v>
      </c>
      <c r="S14" s="10">
        <v>30</v>
      </c>
      <c r="T14" s="10">
        <v>85</v>
      </c>
      <c r="U14" s="10">
        <f t="shared" si="2"/>
        <v>115</v>
      </c>
      <c r="V14" s="10">
        <f t="shared" si="9"/>
        <v>77</v>
      </c>
      <c r="W14" s="10">
        <f t="shared" si="4"/>
        <v>192</v>
      </c>
      <c r="X14" s="19">
        <f t="shared" si="5"/>
        <v>58</v>
      </c>
      <c r="Y14" s="19">
        <f t="shared" si="6"/>
        <v>39</v>
      </c>
      <c r="Z14" s="20">
        <f t="shared" si="7"/>
        <v>97</v>
      </c>
    </row>
    <row r="15" s="1" customFormat="1" ht="29" customHeight="1" spans="1:26">
      <c r="A15" s="11" t="s">
        <v>29</v>
      </c>
      <c r="B15" s="12">
        <f t="shared" ref="B15:Z15" si="10">SUM(B8:B14)</f>
        <v>44</v>
      </c>
      <c r="C15" s="12">
        <f t="shared" si="10"/>
        <v>36</v>
      </c>
      <c r="D15" s="12">
        <f t="shared" si="10"/>
        <v>8964</v>
      </c>
      <c r="E15" s="12">
        <f t="shared" si="10"/>
        <v>894</v>
      </c>
      <c r="F15" s="12">
        <f t="shared" si="10"/>
        <v>60</v>
      </c>
      <c r="G15" s="12">
        <f t="shared" si="10"/>
        <v>646</v>
      </c>
      <c r="H15" s="12">
        <f t="shared" si="10"/>
        <v>495</v>
      </c>
      <c r="I15" s="12">
        <f t="shared" si="10"/>
        <v>510</v>
      </c>
      <c r="J15" s="12">
        <f t="shared" si="10"/>
        <v>230</v>
      </c>
      <c r="K15" s="12">
        <f t="shared" si="10"/>
        <v>370</v>
      </c>
      <c r="L15" s="12">
        <f t="shared" si="10"/>
        <v>578</v>
      </c>
      <c r="M15" s="12">
        <f t="shared" si="10"/>
        <v>184</v>
      </c>
      <c r="N15" s="12">
        <f t="shared" si="10"/>
        <v>1050</v>
      </c>
      <c r="O15" s="12">
        <f t="shared" si="10"/>
        <v>440</v>
      </c>
      <c r="P15" s="12">
        <f t="shared" si="10"/>
        <v>740</v>
      </c>
      <c r="Q15" s="12">
        <f t="shared" si="10"/>
        <v>280</v>
      </c>
      <c r="R15" s="12">
        <f t="shared" si="10"/>
        <v>350</v>
      </c>
      <c r="S15" s="12">
        <f t="shared" si="10"/>
        <v>232</v>
      </c>
      <c r="T15" s="12">
        <f t="shared" si="10"/>
        <v>440</v>
      </c>
      <c r="U15" s="12">
        <f t="shared" si="10"/>
        <v>878</v>
      </c>
      <c r="V15" s="12">
        <f t="shared" si="10"/>
        <v>587</v>
      </c>
      <c r="W15" s="12">
        <f t="shared" si="10"/>
        <v>1465</v>
      </c>
      <c r="X15" s="12">
        <f t="shared" si="10"/>
        <v>441</v>
      </c>
      <c r="Y15" s="12">
        <f t="shared" si="10"/>
        <v>295</v>
      </c>
      <c r="Z15" s="21">
        <f t="shared" si="10"/>
        <v>736</v>
      </c>
    </row>
    <row r="16" ht="409" customHeight="1" spans="1:26">
      <c r="A16" s="13" t="s">
        <v>37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</sheetData>
  <mergeCells count="25">
    <mergeCell ref="A2:Z2"/>
    <mergeCell ref="A16:Z16"/>
    <mergeCell ref="A3:A7"/>
    <mergeCell ref="D3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E3:N4"/>
    <mergeCell ref="O3:T4"/>
    <mergeCell ref="B3:C6"/>
    <mergeCell ref="U3:W6"/>
    <mergeCell ref="X3:Z6"/>
  </mergeCells>
  <pageMargins left="0.75" right="0.75" top="1" bottom="1" header="0.5" footer="0.5"/>
  <pageSetup paperSize="9" scale="5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王瀚尘</dc:creator>
  <cp:lastModifiedBy>刘凌峰</cp:lastModifiedBy>
  <dcterms:created xsi:type="dcterms:W3CDTF">2020-12-14T06:12:00Z</dcterms:created>
  <dcterms:modified xsi:type="dcterms:W3CDTF">2022-01-08T09:19:55Z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